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Watt rekenschemas\"/>
    </mc:Choice>
  </mc:AlternateContent>
  <xr:revisionPtr revIDLastSave="0" documentId="13_ncr:1_{5B0D660B-A5F7-4475-8B6E-AEB8CDCEA9CF}" xr6:coauthVersionLast="47" xr6:coauthVersionMax="47" xr10:uidLastSave="{00000000-0000-0000-0000-000000000000}"/>
  <bookViews>
    <workbookView xWindow="-120" yWindow="-120" windowWidth="24240" windowHeight="13140" xr2:uid="{7311E085-544B-4E95-A515-FED754DE2ED7}"/>
  </bookViews>
  <sheets>
    <sheet name="gasverbrui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E19" i="1"/>
  <c r="H19" i="1" s="1"/>
  <c r="G19" i="1"/>
  <c r="G18" i="1"/>
  <c r="E18" i="1"/>
  <c r="H18" i="1" s="1"/>
  <c r="E17" i="1"/>
  <c r="H17" i="1" s="1"/>
  <c r="G16" i="1"/>
  <c r="E16" i="1"/>
  <c r="H16" i="1" s="1"/>
  <c r="E12" i="1"/>
  <c r="E11" i="1"/>
  <c r="E10" i="1"/>
  <c r="E4" i="1"/>
  <c r="E3" i="1"/>
  <c r="E5" i="1"/>
  <c r="G20" i="1" l="1"/>
  <c r="E13" i="1"/>
  <c r="E20" i="1"/>
  <c r="E6" i="1"/>
  <c r="E22" i="1" l="1"/>
  <c r="H22" i="1" s="1"/>
</calcChain>
</file>

<file path=xl/sharedStrings.xml><?xml version="1.0" encoding="utf-8"?>
<sst xmlns="http://schemas.openxmlformats.org/spreadsheetml/2006/main" count="52" uniqueCount="32">
  <si>
    <t>aantal bewoners</t>
  </si>
  <si>
    <t>koken</t>
  </si>
  <si>
    <t>elektrisch</t>
  </si>
  <si>
    <t>gas</t>
  </si>
  <si>
    <t>normaal verbruik</t>
  </si>
  <si>
    <t>NORMAAL VERBRUIK</t>
  </si>
  <si>
    <t>WERKELIJK VERBRUIK</t>
  </si>
  <si>
    <t>t.o.v. normaal</t>
  </si>
  <si>
    <t>m2</t>
  </si>
  <si>
    <t>ANALYSE GASVERBRUIK</t>
  </si>
  <si>
    <t>vloeroppervlak huis</t>
  </si>
  <si>
    <t>m3/jaar</t>
  </si>
  <si>
    <t>voor verwarming</t>
  </si>
  <si>
    <t>voor warm water</t>
  </si>
  <si>
    <t>gasverbruik</t>
  </si>
  <si>
    <t>droog hout</t>
  </si>
  <si>
    <t>pellets</t>
  </si>
  <si>
    <t>zonneboiler</t>
  </si>
  <si>
    <t>m3</t>
  </si>
  <si>
    <t>kg</t>
  </si>
  <si>
    <t>werkelijk gasverbruik</t>
  </si>
  <si>
    <t>voor koken</t>
  </si>
  <si>
    <t xml:space="preserve">BESPARING </t>
  </si>
  <si>
    <t>spouwmuur</t>
  </si>
  <si>
    <t>vloer</t>
  </si>
  <si>
    <t>dak</t>
  </si>
  <si>
    <t>investering</t>
  </si>
  <si>
    <t>VERBRUIK NA BESPARING</t>
  </si>
  <si>
    <t xml:space="preserve"> per m3</t>
  </si>
  <si>
    <t>gasprijs</t>
  </si>
  <si>
    <t>bespaar</t>
  </si>
  <si>
    <t>enkel glas vervangen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</si>
</sst>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* #,##0_ ;_ * \-#,##0_ ;_ * &quot;-&quot;??_ ;_ @_ "/>
    <numFmt numFmtId="165" formatCode="_ &quot;€&quot;\ * #,##0_ ;_ &quot;€&quot;\ * \-#,##0_ ;_ &quot;€&quot;\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164" fontId="0" fillId="0" borderId="0" xfId="1" applyNumberFormat="1" applyFont="1" applyAlignment="1">
      <alignment vertical="center"/>
    </xf>
    <xf numFmtId="164" fontId="0" fillId="0" borderId="1" xfId="1" applyNumberFormat="1" applyFont="1" applyBorder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64" fontId="0" fillId="0" borderId="0" xfId="1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left"/>
    </xf>
    <xf numFmtId="164" fontId="0" fillId="0" borderId="1" xfId="0" applyNumberFormat="1" applyFill="1" applyBorder="1" applyAlignment="1">
      <alignment vertical="center"/>
    </xf>
    <xf numFmtId="164" fontId="0" fillId="0" borderId="0" xfId="1" applyNumberFormat="1" applyFont="1" applyFill="1" applyBorder="1" applyAlignment="1">
      <alignment horizontal="right" vertical="center"/>
    </xf>
    <xf numFmtId="0" fontId="0" fillId="0" borderId="0" xfId="0" applyFill="1" applyBorder="1"/>
    <xf numFmtId="164" fontId="0" fillId="0" borderId="0" xfId="1" applyNumberFormat="1" applyFont="1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165" fontId="0" fillId="0" borderId="0" xfId="2" applyNumberFormat="1" applyFont="1" applyFill="1" applyBorder="1" applyAlignment="1">
      <alignment vertical="center"/>
    </xf>
    <xf numFmtId="165" fontId="0" fillId="0" borderId="0" xfId="2" applyNumberFormat="1" applyFont="1" applyAlignment="1">
      <alignment vertical="center"/>
    </xf>
    <xf numFmtId="165" fontId="0" fillId="0" borderId="1" xfId="2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/>
    <xf numFmtId="164" fontId="0" fillId="3" borderId="0" xfId="1" applyNumberFormat="1" applyFont="1" applyFill="1" applyAlignment="1">
      <alignment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164" fontId="0" fillId="2" borderId="2" xfId="1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164" fontId="0" fillId="2" borderId="2" xfId="1" applyNumberFormat="1" applyFont="1" applyFill="1" applyBorder="1" applyAlignment="1">
      <alignment vertical="center"/>
    </xf>
    <xf numFmtId="44" fontId="0" fillId="2" borderId="2" xfId="2" applyFont="1" applyFill="1" applyBorder="1" applyAlignment="1">
      <alignment vertical="center"/>
    </xf>
    <xf numFmtId="9" fontId="2" fillId="3" borderId="2" xfId="3" applyFont="1" applyFill="1" applyBorder="1" applyAlignment="1">
      <alignment horizontal="center" vertical="center"/>
    </xf>
  </cellXfs>
  <cellStyles count="4">
    <cellStyle name="Komma" xfId="1" builtinId="3"/>
    <cellStyle name="Procent" xfId="3" builtinId="5"/>
    <cellStyle name="Standaard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22" fmlaLink="$O$5" fmlaRange="$Q$5:$Q$6" noThreeD="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</xdr:row>
          <xdr:rowOff>19050</xdr:rowOff>
        </xdr:from>
        <xdr:to>
          <xdr:col>3</xdr:col>
          <xdr:colOff>0</xdr:colOff>
          <xdr:row>4</xdr:row>
          <xdr:rowOff>276225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1264104</xdr:colOff>
      <xdr:row>0</xdr:row>
      <xdr:rowOff>1643748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C764F16-B459-4048-958F-704F189EC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76425" cy="16437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32501-04EA-4359-8A13-FD5E4ABC972B}">
  <sheetPr codeName="Blad1"/>
  <dimension ref="A1:R23"/>
  <sheetViews>
    <sheetView tabSelected="1" zoomScale="70" zoomScaleNormal="70" workbookViewId="0">
      <selection activeCell="M12" sqref="M12"/>
    </sheetView>
  </sheetViews>
  <sheetFormatPr defaultRowHeight="15" x14ac:dyDescent="0.25"/>
  <cols>
    <col min="2" max="2" width="24.42578125" customWidth="1"/>
    <col min="3" max="6" width="14.7109375" customWidth="1"/>
    <col min="7" max="7" width="10.42578125" bestFit="1" customWidth="1"/>
    <col min="14" max="14" width="9.140625" customWidth="1"/>
    <col min="15" max="18" width="9.140625" hidden="1" customWidth="1"/>
    <col min="19" max="22" width="9.140625" customWidth="1"/>
  </cols>
  <sheetData>
    <row r="1" spans="1:18" ht="133.5" customHeight="1" x14ac:dyDescent="0.25">
      <c r="C1" s="21" t="s">
        <v>9</v>
      </c>
      <c r="D1" s="21"/>
      <c r="E1" s="21"/>
      <c r="F1" s="21"/>
    </row>
    <row r="2" spans="1:18" ht="24.95" customHeight="1" thickBot="1" x14ac:dyDescent="0.3">
      <c r="A2" s="5" t="s">
        <v>5</v>
      </c>
      <c r="B2" s="5"/>
    </row>
    <row r="3" spans="1:18" ht="24.95" customHeight="1" thickBot="1" x14ac:dyDescent="0.3">
      <c r="B3" s="1" t="s">
        <v>10</v>
      </c>
      <c r="C3" s="25">
        <v>195</v>
      </c>
      <c r="D3" s="1" t="s">
        <v>8</v>
      </c>
      <c r="E3" s="2">
        <f>C3*7.5</f>
        <v>1462.5</v>
      </c>
      <c r="F3" s="1" t="s">
        <v>11</v>
      </c>
      <c r="G3" s="8" t="s">
        <v>12</v>
      </c>
    </row>
    <row r="4" spans="1:18" ht="24.95" customHeight="1" thickBot="1" x14ac:dyDescent="0.3">
      <c r="B4" s="1" t="s">
        <v>0</v>
      </c>
      <c r="C4" s="25">
        <v>3</v>
      </c>
      <c r="E4" s="2">
        <f>C4*65+100</f>
        <v>295</v>
      </c>
      <c r="F4" s="1" t="s">
        <v>11</v>
      </c>
      <c r="G4" s="1" t="s">
        <v>13</v>
      </c>
    </row>
    <row r="5" spans="1:18" ht="24.95" customHeight="1" thickBot="1" x14ac:dyDescent="0.3">
      <c r="B5" s="1" t="s">
        <v>1</v>
      </c>
      <c r="E5" s="3">
        <f>VLOOKUP(O5,P5:R6,3)</f>
        <v>50</v>
      </c>
      <c r="F5" s="1" t="s">
        <v>11</v>
      </c>
      <c r="G5" s="1" t="s">
        <v>21</v>
      </c>
      <c r="O5">
        <v>2</v>
      </c>
      <c r="P5">
        <v>1</v>
      </c>
      <c r="Q5" t="s">
        <v>2</v>
      </c>
      <c r="R5">
        <v>0</v>
      </c>
    </row>
    <row r="6" spans="1:18" ht="24.95" customHeight="1" x14ac:dyDescent="0.25">
      <c r="B6" s="1"/>
      <c r="C6" s="22" t="s">
        <v>4</v>
      </c>
      <c r="D6" s="23"/>
      <c r="E6" s="24">
        <f>SUM(E3:E5)</f>
        <v>1807.5</v>
      </c>
      <c r="F6" s="22" t="s">
        <v>11</v>
      </c>
      <c r="P6">
        <v>2</v>
      </c>
      <c r="Q6" t="s">
        <v>3</v>
      </c>
      <c r="R6">
        <v>50</v>
      </c>
    </row>
    <row r="7" spans="1:18" ht="24.95" customHeight="1" x14ac:dyDescent="0.25"/>
    <row r="8" spans="1:18" ht="24.95" customHeight="1" thickBot="1" x14ac:dyDescent="0.3">
      <c r="A8" s="5" t="s">
        <v>6</v>
      </c>
      <c r="C8" s="9"/>
      <c r="D8" s="9"/>
      <c r="E8" s="9"/>
    </row>
    <row r="9" spans="1:18" ht="24.95" customHeight="1" thickBot="1" x14ac:dyDescent="0.3">
      <c r="B9" s="4" t="s">
        <v>14</v>
      </c>
      <c r="C9" s="11"/>
      <c r="D9" s="11"/>
      <c r="E9" s="26">
        <v>1850</v>
      </c>
      <c r="F9" s="7" t="s">
        <v>11</v>
      </c>
    </row>
    <row r="10" spans="1:18" ht="24.95" customHeight="1" thickBot="1" x14ac:dyDescent="0.3">
      <c r="B10" s="4" t="s">
        <v>15</v>
      </c>
      <c r="C10" s="26">
        <v>3</v>
      </c>
      <c r="D10" s="11" t="s">
        <v>18</v>
      </c>
      <c r="E10" s="2">
        <f>250*C10</f>
        <v>750</v>
      </c>
      <c r="F10" s="7" t="s">
        <v>11</v>
      </c>
    </row>
    <row r="11" spans="1:18" ht="24.95" customHeight="1" thickBot="1" x14ac:dyDescent="0.3">
      <c r="B11" s="12" t="s">
        <v>16</v>
      </c>
      <c r="C11" s="28">
        <v>100</v>
      </c>
      <c r="D11" s="10" t="s">
        <v>19</v>
      </c>
      <c r="E11" s="2">
        <f>0.56*C11</f>
        <v>56.000000000000007</v>
      </c>
      <c r="F11" s="7" t="s">
        <v>11</v>
      </c>
    </row>
    <row r="12" spans="1:18" ht="24.95" customHeight="1" thickBot="1" x14ac:dyDescent="0.3">
      <c r="B12" s="12" t="s">
        <v>17</v>
      </c>
      <c r="C12" s="26">
        <v>2</v>
      </c>
      <c r="D12" s="10" t="s">
        <v>8</v>
      </c>
      <c r="E12" s="2">
        <f>C12*60</f>
        <v>120</v>
      </c>
      <c r="F12" s="7" t="s">
        <v>11</v>
      </c>
    </row>
    <row r="13" spans="1:18" ht="24.95" customHeight="1" thickBot="1" x14ac:dyDescent="0.3">
      <c r="C13" s="22" t="s">
        <v>20</v>
      </c>
      <c r="D13" s="23"/>
      <c r="E13" s="24">
        <f>SUM(E9:E12)</f>
        <v>2776</v>
      </c>
      <c r="F13" s="22" t="s">
        <v>11</v>
      </c>
    </row>
    <row r="14" spans="1:18" ht="24.95" customHeight="1" thickBot="1" x14ac:dyDescent="0.3">
      <c r="G14" s="6" t="s">
        <v>29</v>
      </c>
      <c r="H14" s="29">
        <v>3</v>
      </c>
      <c r="I14" s="1" t="s">
        <v>28</v>
      </c>
    </row>
    <row r="15" spans="1:18" ht="24.95" customHeight="1" thickBot="1" x14ac:dyDescent="0.3">
      <c r="A15" s="5" t="s">
        <v>22</v>
      </c>
      <c r="C15" s="14"/>
      <c r="D15" s="8"/>
      <c r="E15" s="15"/>
      <c r="F15" s="15"/>
      <c r="G15" s="1" t="s">
        <v>26</v>
      </c>
      <c r="H15" s="1" t="s">
        <v>30</v>
      </c>
    </row>
    <row r="16" spans="1:18" ht="24.95" customHeight="1" thickBot="1" x14ac:dyDescent="0.3">
      <c r="A16" s="5"/>
      <c r="B16" s="1" t="s">
        <v>23</v>
      </c>
      <c r="C16" s="28">
        <v>100</v>
      </c>
      <c r="D16" s="8" t="s">
        <v>8</v>
      </c>
      <c r="E16" s="17">
        <f>8*C16</f>
        <v>800</v>
      </c>
      <c r="F16" s="7" t="s">
        <v>11</v>
      </c>
      <c r="G16" s="19">
        <f>C16*25</f>
        <v>2500</v>
      </c>
      <c r="H16" s="19">
        <f>E16*H$14</f>
        <v>2400</v>
      </c>
    </row>
    <row r="17" spans="1:9" ht="24.95" customHeight="1" thickBot="1" x14ac:dyDescent="0.3">
      <c r="B17" s="1" t="s">
        <v>24</v>
      </c>
      <c r="C17" s="27">
        <v>30</v>
      </c>
      <c r="D17" s="8" t="s">
        <v>8</v>
      </c>
      <c r="E17" s="17">
        <f>6*C17</f>
        <v>180</v>
      </c>
      <c r="F17" s="7" t="s">
        <v>11</v>
      </c>
      <c r="G17" s="19">
        <f>C17*40</f>
        <v>1200</v>
      </c>
      <c r="H17" s="19">
        <f t="shared" ref="H17:H19" si="0">E17*H$14</f>
        <v>540</v>
      </c>
    </row>
    <row r="18" spans="1:9" ht="24.95" customHeight="1" thickBot="1" x14ac:dyDescent="0.3">
      <c r="A18" s="5"/>
      <c r="B18" s="1" t="s">
        <v>25</v>
      </c>
      <c r="C18" s="27">
        <v>0</v>
      </c>
      <c r="D18" s="8" t="s">
        <v>8</v>
      </c>
      <c r="E18" s="17">
        <f>6*C18</f>
        <v>0</v>
      </c>
      <c r="F18" s="7" t="s">
        <v>11</v>
      </c>
      <c r="G18" s="19">
        <f>C18*40</f>
        <v>0</v>
      </c>
      <c r="H18" s="19">
        <f t="shared" si="0"/>
        <v>0</v>
      </c>
    </row>
    <row r="19" spans="1:9" ht="24.95" customHeight="1" thickBot="1" x14ac:dyDescent="0.3">
      <c r="B19" s="7" t="s">
        <v>31</v>
      </c>
      <c r="C19" s="27">
        <v>2</v>
      </c>
      <c r="D19" s="8" t="s">
        <v>8</v>
      </c>
      <c r="E19" s="13">
        <f>30*C19</f>
        <v>60</v>
      </c>
      <c r="F19" s="7" t="s">
        <v>11</v>
      </c>
      <c r="G19" s="20">
        <f>C19*140</f>
        <v>280</v>
      </c>
      <c r="H19" s="19">
        <f t="shared" si="0"/>
        <v>180</v>
      </c>
    </row>
    <row r="20" spans="1:9" ht="24.95" customHeight="1" x14ac:dyDescent="0.25">
      <c r="A20" s="5"/>
      <c r="C20" s="16"/>
      <c r="D20" s="8"/>
      <c r="E20" s="17">
        <f>SUM(E16:E19)</f>
        <v>1040</v>
      </c>
      <c r="F20" s="7" t="s">
        <v>11</v>
      </c>
      <c r="G20" s="18">
        <f>SUM(G16:G19)</f>
        <v>3980</v>
      </c>
      <c r="H20" s="18" t="s">
        <v>3</v>
      </c>
    </row>
    <row r="21" spans="1:9" ht="24.95" customHeight="1" thickBot="1" x14ac:dyDescent="0.3">
      <c r="C21" s="15"/>
      <c r="D21" s="15"/>
      <c r="E21" s="15"/>
      <c r="F21" s="15"/>
    </row>
    <row r="22" spans="1:9" ht="24.95" customHeight="1" thickBot="1" x14ac:dyDescent="0.3">
      <c r="A22" s="5" t="s">
        <v>27</v>
      </c>
      <c r="C22" s="15"/>
      <c r="D22" s="15"/>
      <c r="E22" s="17">
        <f>E13-E20</f>
        <v>1736</v>
      </c>
      <c r="F22" s="7" t="s">
        <v>11</v>
      </c>
      <c r="H22" s="30">
        <f>E22/E6</f>
        <v>0.9604426002766252</v>
      </c>
      <c r="I22" s="1" t="s">
        <v>7</v>
      </c>
    </row>
    <row r="23" spans="1:9" x14ac:dyDescent="0.25">
      <c r="C23" s="15"/>
      <c r="D23" s="15"/>
      <c r="E23" s="15"/>
      <c r="F23" s="15"/>
    </row>
  </sheetData>
  <mergeCells count="1">
    <mergeCell ref="C1:F1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3">
              <controlPr defaultSize="0" autoLine="0" autoPict="0">
                <anchor moveWithCells="1">
                  <from>
                    <xdr:col>2</xdr:col>
                    <xdr:colOff>47625</xdr:colOff>
                    <xdr:row>4</xdr:row>
                    <xdr:rowOff>19050</xdr:rowOff>
                  </from>
                  <to>
                    <xdr:col>3</xdr:col>
                    <xdr:colOff>0</xdr:colOff>
                    <xdr:row>4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gasverbruik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Linssen</dc:creator>
  <cp:lastModifiedBy>Jan Linssen</cp:lastModifiedBy>
  <dcterms:created xsi:type="dcterms:W3CDTF">2022-08-23T13:39:34Z</dcterms:created>
  <dcterms:modified xsi:type="dcterms:W3CDTF">2022-09-20T14:58:33Z</dcterms:modified>
</cp:coreProperties>
</file>